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sd-f8\staff\jvaughn\Budget Templates\"/>
    </mc:Choice>
  </mc:AlternateContent>
  <xr:revisionPtr revIDLastSave="0" documentId="13_ncr:1_{EA83F2EA-3E8E-451A-8F3C-954089F5833C}" xr6:coauthVersionLast="36" xr6:coauthVersionMax="36" xr10:uidLastSave="{00000000-0000-0000-0000-000000000000}"/>
  <workbookProtection lockStructure="1"/>
  <bookViews>
    <workbookView xWindow="0" yWindow="0" windowWidth="28800" windowHeight="12105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<sst xmlns="http://schemas.openxmlformats.org/spreadsheetml/2006/main" count="2269" uniqueCount="2198">
  <si>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</si>
  <si>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</si>
  <si>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</si>
  <si>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</si>
  <si>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</si>
  <si>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</si>
  <si>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</si>
  <si>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</si>
  <si>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</si>
  <si>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</si>
  <si>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</si>
  <si>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</si>
  <si>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</si>
  <si>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</si>
  <si>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</si>
  <si>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</si>
  <si>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</si>
  <si>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</si>
  <si>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</si>
  <si>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</si>
  <si>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</si>
  <si>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</si>
  <si>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</si>
  <si>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</si>
  <si>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</si>
  <si>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</si>
  <si>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</si>
  <si>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</si>
  <si>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</si>
  <si>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</si>
  <si>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</si>
  <si>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</si>
  <si>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</si>
  <si>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</si>
  <si>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</si>
  <si>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</si>
  <si>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</si>
  <si>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</si>
  <si>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</si>
  <si>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</si>
  <si>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</si>
  <si>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</si>
  <si>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</si>
  <si>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</si>
  <si>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</si>
  <si>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</si>
  <si>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</si>
  <si>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</si>
  <si>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</si>
  <si>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</si>
  <si>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</si>
  <si>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</si>
  <si>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</si>
  <si>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</si>
  <si>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</si>
  <si>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</si>
  <si>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</si>
  <si>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</si>
  <si>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</si>
  <si>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</si>
  <si>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</si>
  <si>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</si>
  <si>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</si>
  <si>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</si>
  <si>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</si>
  <si>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</si>
  <si>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</si>
  <si>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</si>
  <si>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</si>
  <si>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</si>
  <si>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</si>
  <si>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</si>
  <si>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</si>
  <si>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</si>
  <si>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</si>
  <si>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</si>
  <si>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</si>
  <si>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</si>
  <si>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</si>
  <si>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</si>
  <si>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</si>
  <si>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</si>
  <si>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</si>
  <si>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</si>
  <si>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</si>
  <si>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</si>
  <si>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</si>
  <si>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</si>
  <si>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</si>
  <si>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</si>
  <si>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</si>
  <si>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</si>
  <si>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</si>
  <si>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</si>
  <si>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</si>
  <si>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</si>
  <si>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</si>
  <si>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</si>
  <si>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</si>
  <si>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</si>
  <si>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</si>
  <si>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</si>
  <si>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</si>
  <si>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</si>
  <si>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</si>
  <si>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</si>
  <si>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</si>
  <si>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</si>
  <si>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</si>
  <si>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</si>
  <si>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</si>
  <si>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</si>
  <si>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</si>
  <si>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</si>
  <si>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</si>
  <si>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</si>
  <si>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</si>
  <si>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</si>
  <si>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</si>
  <si>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</si>
  <si>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</si>
  <si>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</si>
  <si>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</si>
  <si>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</si>
  <si>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</si>
  <si>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</si>
  <si>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</si>
  <si>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</si>
  <si>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</si>
  <si>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</si>
  <si>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</si>
  <si>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</si>
  <si>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</si>
  <si>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</si>
  <si>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</si>
  <si>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</si>
  <si>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</si>
  <si>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</si>
  <si>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</si>
  <si>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</si>
  <si>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</si>
  <si>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</si>
  <si>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</si>
  <si>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</si>
  <si>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</si>
  <si>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</si>
  <si>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</si>
  <si>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</si>
  <si>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</si>
  <si>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</si>
  <si>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</si>
  <si>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</si>
  <si>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</si>
  <si>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</si>
  <si>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</si>
  <si>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</si>
  <si>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</si>
  <si>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</si>
  <si>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</si>
  <si>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</si>
  <si>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</si>
  <si>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</si>
  <si>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</si>
  <si>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</si>
  <si>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</si>
  <si>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</si>
  <si>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</si>
  <si>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</si>
  <si>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</si>
  <si>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</si>
  <si>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</si>
  <si>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</si>
  <si>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</si>
  <si>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</si>
  <si>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</si>
  <si>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</si>
  <si>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</si>
  <si>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</si>
  <si>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</si>
  <si>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</si>
  <si>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</si>
  <si>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</si>
  <si>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</si>
  <si>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</si>
  <si>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</si>
  <si>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</si>
  <si>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</si>
  <si>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</si>
  <si>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</si>
  <si>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</si>
  <si>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</si>
  <si>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</si>
  <si>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</si>
  <si>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</si>
  <si>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</si>
  <si>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</si>
  <si>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</si>
  <si>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</si>
  <si>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</si>
  <si>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</si>
  <si>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</si>
  <si>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</si>
  <si>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</si>
  <si>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</si>
  <si>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</si>
  <si>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</si>
  <si>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</si>
  <si>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</si>
  <si>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</si>
  <si>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</si>
  <si>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</si>
  <si>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</si>
  <si>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</si>
  <si>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</si>
  <si>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</si>
  <si>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</si>
  <si>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</si>
  <si>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</si>
  <si>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</si>
  <si>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</si>
  <si>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</si>
  <si>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</si>
  <si>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</si>
  <si>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</si>
  <si>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</si>
  <si>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</si>
  <si>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</si>
  <si>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</si>
  <si>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</si>
  <si>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</si>
  <si>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</si>
  <si>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</si>
  <si>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</si>
  <si>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</si>
  <si>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</si>
  <si>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</si>
  <si>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</si>
  <si>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</si>
  <si>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</si>
  <si>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</si>
  <si>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</si>
  <si>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</si>
  <si>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</si>
  <si>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</si>
  <si>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</si>
  <si>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</si>
  <si>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</si>
  <si>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</si>
  <si>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</si>
  <si>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</si>
  <si>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</si>
  <si>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</si>
  <si>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</si>
  <si>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</si>
  <si>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</si>
  <si>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</si>
  <si>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</si>
  <si>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</si>
  <si>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</si>
  <si>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</si>
  <si>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</si>
  <si>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</si>
  <si>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</si>
  <si>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</si>
  <si>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</si>
  <si>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</si>
  <si>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</si>
  <si>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</si>
  <si>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</si>
  <si>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</si>
  <si>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</si>
  <si>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</si>
  <si>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</si>
  <si>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</si>
  <si>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</si>
  <si>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</si>
  <si>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</si>
  <si>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</si>
  <si>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</si>
  <si>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</si>
  <si>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</si>
  <si>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</si>
  <si>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</si>
  <si>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</si>
  <si>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</si>
  <si>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</si>
  <si>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</si>
  <si>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</si>
  <si>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</si>
  <si>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</si>
  <si>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</si>
  <si>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</si>
  <si>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</si>
  <si>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</si>
  <si>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</si>
  <si>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</si>
  <si>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</si>
  <si>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</si>
  <si>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</si>
  <si>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</si>
  <si>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</si>
  <si>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</si>
  <si>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</si>
  <si>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</si>
  <si>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</si>
  <si>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</si>
  <si>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</si>
  <si>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</si>
  <si>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</si>
  <si>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</si>
  <si>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</si>
  <si>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</si>
  <si>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</si>
  <si>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</si>
  <si>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</si>
  <si>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</si>
  <si>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</si>
  <si>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</si>
  <si>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</si>
  <si>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</si>
  <si>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</si>
  <si>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</si>
  <si>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</si>
  <si>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</si>
  <si>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</si>
  <si>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</si>
  <si>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</si>
  <si>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</si>
  <si>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</si>
  <si>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</si>
  <si>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</si>
  <si>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</si>
  <si>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</si>
  <si>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</si>
  <si>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</si>
  <si>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</si>
  <si>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</si>
  <si>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</si>
  <si>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</si>
  <si>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</si>
  <si>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</si>
  <si>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</si>
  <si>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</si>
  <si>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</si>
  <si>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</si>
  <si>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</si>
  <si>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</si>
  <si>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</si>
  <si>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</si>
  <si>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</si>
  <si>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</si>
  <si>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</si>
  <si>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</si>
  <si>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</si>
  <si>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</si>
  <si>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</si>
  <si>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</si>
  <si>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</si>
  <si>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</si>
  <si>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</si>
  <si>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</si>
  <si>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</si>
  <si>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</si>
  <si>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</si>
  <si>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</si>
  <si>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</si>
  <si>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</si>
  <si>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</si>
  <si>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</si>
  <si>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</si>
  <si>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</si>
  <si>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</si>
  <si>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</si>
  <si>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</si>
  <si>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</si>
  <si>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</si>
  <si>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</si>
  <si>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</si>
  <si>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</si>
  <si>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</si>
  <si>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</si>
  <si>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</si>
  <si>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</si>
  <si>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</si>
  <si>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</si>
  <si>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</si>
  <si>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</si>
  <si>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</si>
  <si>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</si>
  <si>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</si>
  <si>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</si>
  <si>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</si>
  <si>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</si>
  <si>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</si>
  <si>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</si>
  <si>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</si>
  <si>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</si>
  <si>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</si>
  <si>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</si>
  <si>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</si>
  <si>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</si>
  <si>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</si>
  <si>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</si>
  <si>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</si>
  <si>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</si>
  <si>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</si>
  <si>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</si>
  <si>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</si>
  <si>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</si>
  <si>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</si>
  <si>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</si>
  <si>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</si>
  <si>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</si>
  <si>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</si>
  <si>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</si>
  <si>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</si>
  <si>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</si>
  <si>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</si>
  <si>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</si>
  <si>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</si>
  <si>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</si>
  <si>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</si>
  <si>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</si>
  <si>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</si>
  <si>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</si>
  <si>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</si>
  <si>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</si>
  <si>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</si>
  <si>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</si>
  <si>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</si>
  <si>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</si>
  <si>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</si>
  <si>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</si>
  <si>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</si>
  <si>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</si>
  <si>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</si>
  <si>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</si>
  <si>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</si>
  <si>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</si>
  <si>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</si>
  <si>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</si>
  <si>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</si>
  <si>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</si>
  <si>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</si>
  <si>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</si>
  <si>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</si>
  <si>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</si>
  <si>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</si>
  <si>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</si>
  <si>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</si>
  <si>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</si>
  <si>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</si>
  <si>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</si>
  <si>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</si>
  <si>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</si>
  <si>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</si>
  <si>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</si>
  <si>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</si>
  <si>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</si>
  <si>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</si>
  <si>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</si>
  <si>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</si>
  <si>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</si>
  <si>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</si>
  <si>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</si>
  <si>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</si>
  <si>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</si>
  <si>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</si>
  <si>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</si>
  <si>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</si>
  <si>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</si>
  <si>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</si>
  <si>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</si>
  <si>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</si>
  <si>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</si>
  <si>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</si>
  <si>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</si>
  <si>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</si>
  <si>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</si>
  <si>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</si>
  <si>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</si>
  <si>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</si>
  <si>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</si>
  <si>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</si>
  <si>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</si>
  <si>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</si>
  <si>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</si>
  <si>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</si>
  <si>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</si>
  <si>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</si>
  <si>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</si>
  <si>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</si>
  <si>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</si>
  <si>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</si>
  <si>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</si>
  <si>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</si>
  <si>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</si>
  <si>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</si>
  <si>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</si>
  <si>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</si>
  <si>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</si>
  <si>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</si>
  <si>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</si>
  <si>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</si>
  <si>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</si>
  <si>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</si>
  <si>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</si>
  <si>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</si>
  <si>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</si>
  <si>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</si>
  <si>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</si>
  <si>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</si>
  <si>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</si>
  <si>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</si>
  <si>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</si>
  <si>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</si>
  <si>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</si>
  <si>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</si>
  <si>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</si>
  <si>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</si>
  <si>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</si>
  <si>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</si>
  <si>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</si>
  <si>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</si>
  <si>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</si>
  <si>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</si>
  <si>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</si>
  <si>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</si>
  <si>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</si>
  <si>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</si>
  <si>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</si>
  <si>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</si>
  <si>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</si>
  <si>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</si>
  <si>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</si>
  <si>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</si>
  <si>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</si>
  <si>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</si>
  <si>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</si>
  <si>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</si>
  <si>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</si>
  <si>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</si>
  <si>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</si>
  <si>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</si>
  <si>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</si>
  <si>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</si>
  <si>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</si>
  <si>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</si>
  <si>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</si>
  <si>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</si>
  <si>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</si>
  <si>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</si>
  <si>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</si>
  <si>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</si>
  <si>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</si>
  <si>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</si>
  <si>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</si>
  <si>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</si>
  <si>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</si>
  <si>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</si>
  <si>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</si>
  <si>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</si>
  <si>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</si>
  <si>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</si>
  <si>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</si>
  <si>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</si>
  <si>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</si>
  <si>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</si>
  <si>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</si>
  <si>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</si>
  <si>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</si>
  <si>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</si>
  <si>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</si>
  <si>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</si>
  <si>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</si>
  <si>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</si>
  <si>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</si>
  <si>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</si>
  <si>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</si>
  <si>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</si>
  <si>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</si>
  <si>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</si>
  <si>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</si>
  <si>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</si>
  <si>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</si>
  <si>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</si>
  <si>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</si>
  <si>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</si>
  <si>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</si>
  <si>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</si>
  <si>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</si>
  <si>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</si>
  <si>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</si>
  <si>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</si>
  <si>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</si>
  <si>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</si>
  <si>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</si>
  <si>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</si>
  <si>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</si>
  <si>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</si>
  <si>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</si>
  <si>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</si>
  <si>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</si>
  <si>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</si>
  <si>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</si>
  <si>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</si>
  <si>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</si>
  <si>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</si>
  <si>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</si>
  <si>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</si>
  <si>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</si>
  <si>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</si>
  <si>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</si>
  <si>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</si>
  <si>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</si>
  <si>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</si>
  <si>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</si>
  <si>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</si>
  <si>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</si>
  <si>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</si>
  <si>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</si>
  <si>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</si>
  <si>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</si>
  <si>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</si>
  <si>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</si>
  <si>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</si>
  <si>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</si>
  <si>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</si>
  <si>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</si>
  <si>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</si>
  <si>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</si>
  <si>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</si>
  <si>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</si>
  <si>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</si>
  <si>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</si>
  <si>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</si>
  <si>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</si>
  <si>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</si>
  <si>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</si>
  <si>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</si>
  <si>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</si>
  <si>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</si>
  <si>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</si>
  <si>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</si>
  <si>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</si>
  <si>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</si>
  <si>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</si>
  <si>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</si>
  <si>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</si>
  <si>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</si>
  <si>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</si>
  <si>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</si>
  <si>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</si>
  <si>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</si>
  <si>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</si>
  <si>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</si>
  <si>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</si>
  <si>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</si>
  <si>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</si>
  <si>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</si>
  <si>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</si>
  <si>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</si>
  <si>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</si>
  <si>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</si>
  <si>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</si>
  <si>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</si>
  <si>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</si>
  <si>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</si>
  <si>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</si>
  <si>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</si>
  <si>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</si>
  <si>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</si>
  <si>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</si>
  <si>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</si>
  <si>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</si>
  <si>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</si>
  <si>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</si>
  <si>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</si>
  <si>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</si>
  <si>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</si>
  <si>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</si>
  <si>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</si>
  <si>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</si>
  <si>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</si>
  <si>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</si>
  <si>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</si>
  <si>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</si>
  <si>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</si>
  <si>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</si>
  <si>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</si>
  <si>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</si>
  <si>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</si>
  <si>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</si>
  <si>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</si>
  <si>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</si>
  <si>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</si>
  <si>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</si>
  <si>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</si>
  <si>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</si>
  <si>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</si>
  <si>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</si>
  <si>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</si>
  <si>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</si>
  <si>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</si>
  <si>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</si>
  <si>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</si>
  <si>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</si>
  <si>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</si>
  <si>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</si>
  <si>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</si>
  <si>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</si>
  <si>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</si>
  <si>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</si>
  <si>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</si>
  <si>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</si>
  <si>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</si>
  <si>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</si>
  <si>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</si>
  <si>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</si>
  <si>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</si>
  <si>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</si>
  <si>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</si>
  <si>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</si>
  <si>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</si>
  <si>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</si>
  <si>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</si>
  <si>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</si>
  <si>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</si>
  <si>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</si>
  <si>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</si>
  <si>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</si>
  <si>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</si>
  <si>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</si>
  <si>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</si>
  <si>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</si>
  <si>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</si>
  <si>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</si>
  <si>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</si>
  <si>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</si>
  <si>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</si>
  <si>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</si>
  <si>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</si>
  <si>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</si>
  <si>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</si>
  <si>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</si>
  <si>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</si>
  <si>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</si>
  <si>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</si>
  <si>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</si>
  <si>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</si>
  <si>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</si>
  <si>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</si>
  <si>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</si>
  <si>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</si>
  <si>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</si>
  <si>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</si>
  <si>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</si>
  <si>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</si>
  <si>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</si>
  <si>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</si>
  <si>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</si>
  <si>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</si>
  <si>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</si>
  <si>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</si>
  <si>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</si>
  <si>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</si>
  <si>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</si>
  <si>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</si>
  <si>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</si>
  <si>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</si>
  <si>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</si>
  <si>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</si>
  <si>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</si>
  <si>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</si>
  <si>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</si>
  <si>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</si>
  <si>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</si>
  <si>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</si>
  <si>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</si>
  <si>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</si>
  <si>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</si>
  <si>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</si>
  <si>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</si>
  <si>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</si>
  <si>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</si>
  <si>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</si>
  <si>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</si>
  <si>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</si>
  <si>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</si>
  <si>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</si>
  <si>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</si>
  <si>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</si>
  <si>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</si>
  <si>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</si>
  <si>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</si>
  <si>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</si>
  <si>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</si>
  <si>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</si>
  <si>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</si>
  <si>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</si>
  <si>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</si>
  <si>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</si>
  <si>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</si>
  <si>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</si>
  <si>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</si>
  <si>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</si>
  <si>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</si>
  <si>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</si>
  <si>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</si>
  <si>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</si>
  <si>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</si>
  <si>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</si>
  <si>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</si>
  <si>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</si>
  <si>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</si>
  <si>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</si>
  <si>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</si>
  <si>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</si>
  <si>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</si>
  <si>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</si>
  <si>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</si>
  <si>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</si>
  <si>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</si>
  <si>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</si>
  <si>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</si>
  <si>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</si>
  <si>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</si>
  <si>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</si>
  <si>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</si>
  <si>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</si>
  <si>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</si>
  <si>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</si>
  <si>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</si>
  <si>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</si>
  <si>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</si>
  <si>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</si>
  <si>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</si>
  <si>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</si>
  <si>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</si>
  <si>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</si>
  <si>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</si>
  <si>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</si>
  <si>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</si>
  <si>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</si>
  <si>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</si>
  <si>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</si>
  <si>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</si>
  <si>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</si>
  <si>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</si>
  <si>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</si>
  <si>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</si>
  <si>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</si>
  <si>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</si>
  <si>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</si>
  <si>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</si>
  <si>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</si>
  <si>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</si>
  <si>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</si>
  <si>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</si>
  <si>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</si>
  <si>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</si>
  <si>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</si>
  <si>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</si>
  <si>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</si>
  <si>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</si>
  <si>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</si>
  <si>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</si>
  <si>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</si>
  <si>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</si>
  <si>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</si>
  <si>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</si>
  <si>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</si>
  <si>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</si>
  <si>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</si>
  <si>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</si>
  <si>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</si>
  <si>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</si>
  <si>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</si>
  <si>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</si>
  <si>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</si>
  <si>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</si>
  <si>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</si>
  <si>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</si>
  <si>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</si>
  <si>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</si>
  <si>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</si>
  <si>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</si>
  <si>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</si>
  <si>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</si>
  <si>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</si>
  <si>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</si>
  <si>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</si>
  <si>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</si>
  <si>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</si>
  <si>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</si>
  <si>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</si>
  <si>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</si>
  <si>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</si>
  <si>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</si>
  <si>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</si>
  <si>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</si>
  <si>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</si>
  <si>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</si>
  <si>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</si>
  <si>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</si>
  <si>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</si>
  <si>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</si>
  <si>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</si>
  <si>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</si>
  <si>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</si>
  <si>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</si>
  <si>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</si>
  <si>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</si>
  <si>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</si>
  <si>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</si>
  <si>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</si>
  <si>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</si>
  <si>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</si>
  <si>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</si>
  <si>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</si>
  <si>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</si>
  <si>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</si>
  <si>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</si>
  <si>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</si>
  <si>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</si>
  <si>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</si>
  <si>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</si>
  <si>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</si>
  <si>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</si>
  <si>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</si>
  <si>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</si>
  <si>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</si>
  <si>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</si>
  <si>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</si>
  <si>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</si>
  <si>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</si>
  <si>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</si>
  <si>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</si>
  <si>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</si>
  <si>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</si>
  <si>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</si>
  <si>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</si>
  <si>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</si>
  <si>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</si>
  <si>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</si>
  <si>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</si>
  <si>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</si>
  <si>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</si>
  <si>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</si>
  <si>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</si>
  <si>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</si>
  <si>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</si>
  <si>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</si>
  <si>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</si>
  <si>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</si>
  <si>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</si>
  <si>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</si>
  <si>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</si>
  <si>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</si>
  <si>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</si>
  <si>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</si>
  <si>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</si>
  <si>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</si>
  <si>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</si>
  <si>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</si>
  <si>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</si>
  <si>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</si>
  <si>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</si>
  <si>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</si>
  <si>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</si>
  <si>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</si>
  <si>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</si>
  <si>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</si>
  <si>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</si>
  <si>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</si>
  <si>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</si>
  <si>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</si>
  <si>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</si>
  <si>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</si>
  <si>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</si>
  <si>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</si>
  <si>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</si>
  <si>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</si>
  <si>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</si>
  <si>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</si>
  <si>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</si>
  <si>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</si>
  <si>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</si>
  <si>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</si>
  <si>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</si>
  <si>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</si>
  <si>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</si>
  <si>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</si>
  <si>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</si>
  <si>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</si>
  <si>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</si>
  <si>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</si>
  <si>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</si>
  <si>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</si>
  <si>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</si>
  <si>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</si>
  <si>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</si>
  <si>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</si>
  <si>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</si>
  <si>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</si>
  <si>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</si>
  <si>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</si>
  <si>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</si>
  <si>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</si>
  <si>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</si>
  <si>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</si>
  <si>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</si>
  <si>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</si>
  <si>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</si>
  <si>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</si>
  <si>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</si>
  <si>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</si>
  <si>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</si>
  <si>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</si>
  <si>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</si>
  <si>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</si>
  <si>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</si>
  <si>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</si>
  <si>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</si>
  <si>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</si>
  <si>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</si>
  <si>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</si>
  <si>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</si>
  <si>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</si>
  <si>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</si>
  <si>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</si>
  <si>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</si>
  <si>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</si>
  <si>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</si>
  <si>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</si>
  <si>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</si>
  <si>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</si>
  <si>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</si>
  <si>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</si>
  <si>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</si>
  <si>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</si>
  <si>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</si>
  <si>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</si>
  <si>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</si>
  <si>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</si>
  <si>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</si>
  <si>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</si>
  <si>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</si>
  <si>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</si>
  <si>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</si>
  <si>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</si>
  <si>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</si>
  <si>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</si>
  <si>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</si>
  <si>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</si>
  <si>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</si>
  <si>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</si>
  <si>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</si>
  <si>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</si>
  <si>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</si>
  <si>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</si>
  <si>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</si>
  <si>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</si>
  <si>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</si>
  <si>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</si>
  <si>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</si>
  <si>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</si>
  <si>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</si>
  <si>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</si>
  <si>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</si>
  <si>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</si>
  <si>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</si>
  <si>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</si>
  <si>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</si>
  <si>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</si>
  <si>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</si>
  <si>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</si>
  <si>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</si>
  <si>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</si>
  <si>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</si>
  <si>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</si>
  <si>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</si>
  <si>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</si>
  <si>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</si>
  <si>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</si>
  <si>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</si>
  <si>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</si>
  <si>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</si>
  <si>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</si>
  <si>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</si>
  <si>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</si>
  <si>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</si>
  <si>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</si>
  <si>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</si>
  <si>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</si>
  <si>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</si>
  <si>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</si>
  <si>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</si>
  <si>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</si>
  <si>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</si>
  <si>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</si>
  <si>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</si>
  <si>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</si>
  <si>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</si>
  <si>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</si>
  <si>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</si>
  <si>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</si>
  <si>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</si>
  <si>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</si>
  <si>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</si>
  <si>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</si>
  <si>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</si>
  <si>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</si>
  <si>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</si>
  <si>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</si>
  <si>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</si>
  <si>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</si>
  <si>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</si>
  <si>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</si>
  <si>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</si>
  <si>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</si>
  <si>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</si>
  <si>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</si>
  <si>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</si>
  <si>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</si>
  <si>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</si>
  <si>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</si>
  <si>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</si>
  <si>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</si>
  <si>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</si>
  <si>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</si>
  <si>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</si>
  <si>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</si>
  <si>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</si>
  <si>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</si>
  <si>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</si>
  <si>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</si>
  <si>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</si>
  <si>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</si>
  <si>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</si>
  <si>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</si>
  <si>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</si>
  <si>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</si>
  <si>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</si>
  <si>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</si>
  <si>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</si>
  <si>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</si>
  <si>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</si>
  <si>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</si>
  <si>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</si>
  <si>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</si>
  <si>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</si>
  <si>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</si>
  <si>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</si>
  <si>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</si>
  <si>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</si>
  <si>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</si>
  <si>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</si>
  <si>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</si>
  <si>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</si>
  <si>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</si>
  <si>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</si>
  <si>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</si>
  <si>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</si>
  <si>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</si>
  <si>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</si>
  <si>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</si>
  <si>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</si>
  <si>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</si>
  <si>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</si>
  <si>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</si>
  <si>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</si>
  <si>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</si>
  <si>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</si>
  <si>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</si>
  <si>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</si>
  <si>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</si>
  <si>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</si>
  <si>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</si>
  <si>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</si>
  <si>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</si>
  <si>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</si>
  <si>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</si>
  <si>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</si>
  <si>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</si>
  <si>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</si>
  <si>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</si>
  <si>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</si>
  <si>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</si>
  <si>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</si>
  <si>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</si>
  <si>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</si>
  <si>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</si>
  <si>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</si>
  <si>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</si>
  <si>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</si>
  <si>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</si>
  <si>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</si>
  <si>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</si>
  <si>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</si>
  <si>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</si>
  <si>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</si>
  <si>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</si>
  <si>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</si>
  <si>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</si>
  <si>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</si>
  <si>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</si>
  <si>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</si>
  <si>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</si>
  <si>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</si>
  <si>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</si>
  <si>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</si>
  <si>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</si>
  <si>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</si>
  <si>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</si>
  <si>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</si>
  <si>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</si>
  <si>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</si>
  <si>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</si>
  <si>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</si>
  <si>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</si>
  <si>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</si>
  <si>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</si>
  <si>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</si>
  <si>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</si>
  <si>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</si>
  <si>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</si>
  <si>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</si>
  <si>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</si>
  <si>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</si>
  <si>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</si>
  <si>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</si>
  <si>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</si>
  <si>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</si>
  <si>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</si>
  <si>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</si>
  <si>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</si>
  <si>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</si>
  <si>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</si>
  <si>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</si>
  <si>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</si>
  <si>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</si>
  <si>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</si>
  <si>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</si>
  <si>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</si>
  <si>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</si>
  <si>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</si>
  <si>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</si>
  <si>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</si>
  <si>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</si>
  <si>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</si>
  <si>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</si>
  <si>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</si>
  <si>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</si>
  <si>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</si>
  <si>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</si>
  <si>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</si>
  <si>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</si>
  <si>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</si>
  <si>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</si>
  <si>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</si>
  <si>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</si>
  <si>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</si>
  <si>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</si>
  <si>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</si>
  <si>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</si>
  <si>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</si>
  <si>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</si>
  <si>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</si>
  <si>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</si>
  <si>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</si>
  <si>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</si>
  <si>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</si>
  <si>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</si>
  <si>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</si>
  <si>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</si>
  <si>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</si>
  <si>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</si>
  <si>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</si>
  <si>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</si>
  <si>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</si>
  <si>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</si>
  <si>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</si>
  <si>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</si>
  <si>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</si>
  <si>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</si>
  <si>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</si>
  <si>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</si>
  <si>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</si>
  <si>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</si>
  <si>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</si>
  <si>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</si>
  <si>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</si>
  <si>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</si>
  <si>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</si>
  <si>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</si>
  <si>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</si>
  <si>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</si>
  <si>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</si>
  <si>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</si>
  <si>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</si>
  <si>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</si>
  <si>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</si>
  <si>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</si>
  <si>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</si>
  <si>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</si>
  <si>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</si>
  <si>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</si>
  <si>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</si>
  <si>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</si>
  <si>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</si>
  <si>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</si>
  <si>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</si>
  <si>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</si>
  <si>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</si>
  <si>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</si>
  <si>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</si>
  <si>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</si>
  <si>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</si>
  <si>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</si>
  <si>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</si>
  <si>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</si>
  <si>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</si>
  <si>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</si>
  <si>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</si>
  <si>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</si>
  <si>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</si>
  <si>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</si>
  <si>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</si>
  <si>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</si>
  <si>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</si>
  <si>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</si>
  <si>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</si>
  <si>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</si>
  <si>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</si>
  <si>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</si>
  <si>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</si>
  <si>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</si>
  <si>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</si>
  <si>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</si>
  <si>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</si>
  <si>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</si>
  <si>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</si>
  <si>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</si>
  <si>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</si>
  <si>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</si>
  <si>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</si>
  <si>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</si>
  <si>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</si>
  <si>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</si>
  <si>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</si>
  <si>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</si>
  <si>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</si>
  <si>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</si>
  <si>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</si>
  <si>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</si>
  <si>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</si>
  <si>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</si>
  <si>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</si>
  <si>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</si>
  <si>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</si>
  <si>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</si>
  <si>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</si>
  <si>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</si>
  <si>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</si>
  <si>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</si>
  <si>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</si>
  <si>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</si>
  <si>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</si>
  <si>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</si>
  <si>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</si>
  <si>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</si>
  <si>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</si>
  <si>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</si>
  <si>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</si>
  <si>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</si>
  <si>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</si>
  <si>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</si>
  <si>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</si>
  <si>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</si>
  <si>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</si>
  <si>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</si>
  <si>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</si>
  <si>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</si>
  <si>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</si>
  <si>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</si>
  <si>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</si>
  <si>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</si>
  <si>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</si>
  <si>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</si>
  <si>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</si>
  <si>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</si>
  <si>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</si>
  <si>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</si>
  <si>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</si>
  <si>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</si>
  <si>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</si>
  <si>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</si>
  <si>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</si>
  <si>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</si>
  <si>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</si>
  <si>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</si>
  <si>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</si>
  <si>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</si>
  <si>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</si>
  <si>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</si>
  <si>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</si>
  <si>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</si>
  <si>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</si>
  <si>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</si>
  <si>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</si>
  <si>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</si>
  <si>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</si>
  <si>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</si>
  <si>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</si>
  <si>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</si>
  <si>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</si>
  <si>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</si>
  <si>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</si>
  <si>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</si>
  <si>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</si>
  <si>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</si>
  <si>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</si>
  <si>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</si>
  <si>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</si>
  <si>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</si>
  <si>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</si>
  <si>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</si>
  <si>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</si>
  <si>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</si>
  <si>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</si>
  <si>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</si>
  <si>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</si>
  <si>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</si>
  <si>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</si>
  <si>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</si>
  <si>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</si>
  <si>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</si>
  <si>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</si>
  <si>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</si>
  <si>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</si>
  <si>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</si>
  <si>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</si>
  <si>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</si>
  <si>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</si>
  <si>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</si>
  <si>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</si>
  <si>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</si>
  <si>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</si>
  <si>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</si>
  <si>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</si>
  <si>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</si>
  <si>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</si>
  <si>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</si>
  <si>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</si>
  <si>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</si>
  <si>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</si>
  <si>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</si>
  <si>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</si>
  <si>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</si>
  <si>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</si>
  <si>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</si>
  <si>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</si>
  <si>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</si>
  <si>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</si>
  <si>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</si>
  <si>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</si>
  <si>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</si>
  <si>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</si>
  <si>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</si>
  <si>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</si>
  <si>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</si>
  <si>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</si>
  <si>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</si>
  <si>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</si>
  <si>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</si>
  <si>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</si>
  <si>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</si>
  <si>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</si>
  <si>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</si>
  <si>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</si>
  <si>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</si>
  <si>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</si>
  <si>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</si>
  <si>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</si>
  <si>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</si>
  <si>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</si>
  <si>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</si>
  <si>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</si>
  <si>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</si>
  <si>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</si>
  <si>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</si>
  <si>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</si>
  <si>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</si>
  <si>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</si>
  <si>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</si>
  <si>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</si>
  <si>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</si>
  <si>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</si>
  <si>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</si>
  <si>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</si>
  <si>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</si>
  <si>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</si>
  <si>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</si>
  <si>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</si>
  <si>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</si>
  <si>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</si>
  <si>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</si>
  <si>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</si>
  <si>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</si>
  <si>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</si>
  <si>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</si>
  <si>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</si>
  <si>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</si>
  <si>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</si>
  <si>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</si>
  <si>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</si>
  <si>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</si>
  <si>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</si>
  <si>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</si>
  <si>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</si>
  <si>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</si>
  <si>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</si>
  <si>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</si>
  <si>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</si>
  <si>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</si>
  <si>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</si>
  <si>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</si>
  <si>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</si>
  <si>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</si>
  <si>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</si>
  <si>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</si>
  <si>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</si>
  <si>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</si>
  <si>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</si>
  <si>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</si>
  <si>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</si>
  <si>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</si>
  <si>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</si>
  <si>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</si>
  <si>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</si>
  <si>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</si>
  <si>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</si>
  <si>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</si>
  <si>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</si>
  <si>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</si>
  <si>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</si>
  <si>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</si>
  <si>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</si>
  <si>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</si>
  <si>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</si>
  <si>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</si>
  <si>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</si>
  <si>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</si>
  <si>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</si>
  <si>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</si>
  <si>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</si>
  <si>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</si>
  <si>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</si>
  <si>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</si>
  <si>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</si>
  <si>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</si>
  <si>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</si>
  <si>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</si>
  <si>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</si>
  <si>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</si>
  <si>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</si>
  <si>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</si>
  <si>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</si>
  <si>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</si>
  <si>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</si>
  <si>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</si>
  <si>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</si>
  <si>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</si>
  <si>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</si>
  <si>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</si>
  <si>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</si>
  <si>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</si>
  <si>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</si>
  <si>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</si>
  <si>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</si>
  <si>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</si>
  <si>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</si>
  <si>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</si>
  <si>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</si>
  <si>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</si>
  <si>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</si>
  <si>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</si>
  <si>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</si>
  <si>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</si>
  <si>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</si>
  <si>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</si>
  <si>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</si>
  <si>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</si>
  <si>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</si>
  <si>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</si>
  <si>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</si>
  <si>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</si>
  <si>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</si>
  <si>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</si>
  <si>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</si>
  <si>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</si>
  <si>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</si>
  <si>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</si>
  <si>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</si>
  <si>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</si>
  <si>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</si>
  <si>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</si>
  <si>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</si>
  <si>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</si>
  <si>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</si>
  <si>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</si>
  <si>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</si>
  <si>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</si>
  <si>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</si>
  <si>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</si>
  <si>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</si>
  <si>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</si>
  <si>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</si>
  <si>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</si>
  <si>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</si>
  <si>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</si>
  <si>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</si>
  <si>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</si>
  <si>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</si>
  <si>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</si>
  <si>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</si>
  <si>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</si>
  <si>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</si>
  <si>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</si>
  <si>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</si>
  <si>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</si>
  <si>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</si>
  <si>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</si>
  <si>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</si>
  <si>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</si>
  <si>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</si>
  <si>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</si>
  <si>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</si>
  <si>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</si>
  <si>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</si>
  <si>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</si>
  <si>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</si>
  <si>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</si>
  <si>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</si>
  <si>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</si>
  <si>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</si>
  <si>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</si>
  <si>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</si>
  <si>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</si>
  <si>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</si>
  <si>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</si>
  <si>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</si>
  <si>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</si>
  <si>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</si>
  <si>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</si>
  <si>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</si>
  <si>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</si>
  <si>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</si>
  <si>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</si>
  <si>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</si>
  <si>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</si>
  <si>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</si>
  <si>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</si>
  <si>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</si>
  <si>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</si>
  <si>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</si>
  <si>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</si>
  <si>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</si>
  <si>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</si>
  <si>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</si>
  <si>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</si>
  <si>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</si>
  <si>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</si>
  <si>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</si>
  <si>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</si>
  <si>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</si>
  <si>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</si>
  <si>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</si>
  <si>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</si>
  <si>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</si>
  <si>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</si>
  <si>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</si>
  <si>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</si>
  <si>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</si>
  <si>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</si>
  <si>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</si>
  <si>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</si>
  <si>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</si>
  <si>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</si>
  <si>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</si>
  <si>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</si>
  <si>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</si>
  <si>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</si>
  <si>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</si>
  <si>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</si>
  <si>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</si>
  <si>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</si>
  <si>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</si>
  <si>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</si>
  <si>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</si>
  <si>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</si>
  <si>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</si>
  <si>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</si>
  <si>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</si>
  <si>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</si>
  <si>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</si>
  <si>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</si>
  <si>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</si>
  <si>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</si>
  <si>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</si>
  <si>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</si>
  <si>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</si>
  <si>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</si>
  <si>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</si>
  <si>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</si>
  <si>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</si>
  <si>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</si>
  <si>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</si>
  <si>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</si>
  <si>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</si>
  <si>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</si>
  <si>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</si>
  <si>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</si>
  <si>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</si>
  <si>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</si>
  <si>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</si>
  <si>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</si>
  <si>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</si>
  <si>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</si>
  <si>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</si>
  <si>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</si>
  <si>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</si>
  <si>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</si>
  <si>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</si>
  <si>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</si>
  <si>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</si>
  <si>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</si>
  <si>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</si>
  <si>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</si>
  <si>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</si>
  <si>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</si>
  <si>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</si>
  <si>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</si>
  <si>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</si>
  <si>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</si>
  <si>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</si>
  <si>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</si>
  <si>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</si>
  <si>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</si>
  <si>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</si>
  <si>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</si>
  <si>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</si>
  <si>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</si>
  <si>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</si>
  <si>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</si>
  <si>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</si>
  <si>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</si>
  <si>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</si>
  <si>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</si>
  <si>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</si>
  <si>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</si>
  <si>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</si>
  <si>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</si>
  <si>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</si>
  <si>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</si>
  <si>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</si>
  <si>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</si>
  <si>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</si>
  <si>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</si>
  <si>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</si>
  <si>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</si>
  <si>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</si>
  <si>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</si>
  <si>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</si>
  <si>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</si>
  <si>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</si>
  <si>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</si>
  <si>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</si>
  <si>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</si>
  <si>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</si>
  <si>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</si>
  <si>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</si>
  <si>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</si>
  <si>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</si>
  <si>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</si>
  <si>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</si>
  <si>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</si>
  <si>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</si>
  <si>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</si>
  <si>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</si>
  <si>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</si>
  <si>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</si>
  <si>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</si>
  <si>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</si>
  <si>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</si>
  <si>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</si>
  <si>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</si>
  <si>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</si>
  <si>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</si>
  <si>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</si>
  <si>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</si>
  <si>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</si>
  <si>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</si>
  <si>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</si>
  <si>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</si>
  <si>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</si>
  <si>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</si>
  <si>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</si>
  <si>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</si>
  <si>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</si>
  <si>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</si>
  <si>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</si>
  <si>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</si>
  <si>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</si>
  <si>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</si>
  <si>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</si>
  <si>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</si>
  <si>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</si>
  <si>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</si>
  <si>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</si>
  <si>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</si>
  <si>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</si>
  <si>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</si>
  <si>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</si>
  <si>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</si>
  <si>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</si>
  <si>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</si>
  <si>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</si>
  <si>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</si>
  <si>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</si>
  <si>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</si>
  <si>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</si>
  <si>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</si>
  <si>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</si>
  <si>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</si>
  <si>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</si>
  <si>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</si>
  <si>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</si>
  <si>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</si>
  <si>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</si>
  <si>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</si>
  <si>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</si>
  <si>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</si>
  <si>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</si>
  <si>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</si>
  <si>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</si>
  <si>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</si>
  <si>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</si>
  <si>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</si>
  <si>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</si>
  <si>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</si>
  <si>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</si>
  <si>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</si>
  <si>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</si>
  <si>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</si>
  <si>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</si>
  <si>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</si>
  <si>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</si>
  <si>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</si>
  <si>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</si>
  <si>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</si>
  <si>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</si>
  <si>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</si>
  <si>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</si>
  <si>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</si>
  <si>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</si>
  <si>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</si>
  <si>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</si>
  <si>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</si>
  <si>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</si>
  <si>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</si>
  <si>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</si>
  <si>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</si>
  <si>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</si>
  <si>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</si>
  <si>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</si>
  <si>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</si>
  <si>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</si>
  <si>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</si>
  <si>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</si>
  <si>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</si>
  <si>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</si>
  <si>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</si>
  <si>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</si>
  <si>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</si>
  <si>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</si>
  <si>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</si>
  <si>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</si>
  <si>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</si>
  <si>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</si>
  <si>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</si>
  <si>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</si>
  <si>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</si>
  <si>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</si>
  <si>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</si>
  <si>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</si>
  <si>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</si>
  <si>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</si>
  <si>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</si>
  <si>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</si>
  <si>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</si>
  <si>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</si>
  <si>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</si>
  <si>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</si>
  <si>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</si>
  <si>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</si>
  <si>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</si>
  <si>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</si>
  <si>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</si>
  <si>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</si>
  <si>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</si>
  <si>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</si>
  <si>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</si>
  <si>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</si>
  <si>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</si>
  <si>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</si>
  <si>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</si>
  <si>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</si>
  <si>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</si>
  <si>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</si>
  <si>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</si>
  <si>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</si>
  <si>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</si>
  <si>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</si>
  <si>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</si>
  <si>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</si>
  <si>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</si>
  <si>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</si>
  <si>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</si>
  <si>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</si>
  <si>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</si>
  <si>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</si>
  <si>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</si>
  <si>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</si>
  <si>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</si>
  <si>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</si>
  <si>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</si>
  <si>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</si>
  <si>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</si>
  <si>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</si>
  <si>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</si>
  <si>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</si>
  <si>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</si>
  <si>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</si>
  <si>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</si>
  <si>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</si>
  <si>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</si>
  <si>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</si>
  <si>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</si>
  <si>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</si>
  <si>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</si>
  <si>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</si>
  <si>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</si>
  <si>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</si>
  <si>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</si>
  <si>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</si>
  <si>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</si>
  <si>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</si>
  <si>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</si>
  <si>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</si>
  <si>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</si>
  <si>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</si>
  <si>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</si>
  <si>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</si>
  <si>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</si>
  <si>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</si>
  <si>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</si>
  <si>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</si>
  <si>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</si>
  <si>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</si>
  <si>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</si>
  <si>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</si>
  <si>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</si>
  <si>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</si>
  <si>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</si>
  <si>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</si>
  <si>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</si>
  <si>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</si>
  <si>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</si>
  <si>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</si>
  <si>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</si>
  <si>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</si>
  <si>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</si>
  <si>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</si>
  <si>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</si>
  <si>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</si>
  <si>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</si>
  <si>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</si>
  <si>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</si>
  <si>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</si>
  <si>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</si>
  <si>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</si>
  <si>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</si>
  <si>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</si>
  <si>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</si>
  <si>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</si>
  <si>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</si>
  <si>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</si>
  <si>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</si>
  <si>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</si>
  <si>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</si>
  <si>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</si>
  <si>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</si>
  <si>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</si>
  <si>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</si>
  <si>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</si>
  <si>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</si>
  <si>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</si>
  <si>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</si>
  <si>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</si>
  <si>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</si>
  <si>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</si>
  <si>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</si>
  <si>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</si>
  <si>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</si>
  <si>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</si>
  <si>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</si>
  <si>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</si>
  <si>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</si>
  <si>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</si>
  <si>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</si>
  <si>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</si>
  <si>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</si>
  <si>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</si>
  <si>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</si>
  <si>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</si>
  <si>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</si>
  <si>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</si>
  <si>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</si>
  <si>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</si>
  <si>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</si>
  <si>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</si>
  <si>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</si>
  <si>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</si>
  <si>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</si>
  <si>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</si>
  <si>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</si>
  <si>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</si>
  <si>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</si>
  <si>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</si>
  <si>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</si>
  <si>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</si>
  <si>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</si>
  <si>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</si>
  <si>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</si>
  <si>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</si>
  <si>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</si>
  <si>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</si>
  <si>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</si>
  <si>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</si>
  <si>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</si>
  <si>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</si>
  <si>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</si>
  <si>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</si>
  <si>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</si>
  <si>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</si>
  <si>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</si>
  <si>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</si>
  <si>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</si>
  <si>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</si>
  <si>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</si>
  <si>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</si>
  <si>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</si>
  <si>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</si>
  <si>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</si>
  <si>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</si>
  <si>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</si>
  <si>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</si>
  <si>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</si>
  <si>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</si>
  <si>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</si>
  <si>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</si>
  <si>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</si>
  <si>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</si>
  <si>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</si>
  <si>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</si>
  <si>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</si>
  <si>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</si>
  <si>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</si>
  <si>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</si>
  <si>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</si>
  <si>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</si>
  <si>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</si>
  <si>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</si>
  <si>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</si>
  <si>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</si>
  <si>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</si>
  <si>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</si>
  <si>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</si>
  <si>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</si>
  <si>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</si>
  <si>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</si>
  <si>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</si>
  <si>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</si>
  <si>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</si>
  <si>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</si>
  <si>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</si>
  <si>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</si>
  <si>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</si>
  <si>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</si>
  <si>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</si>
  <si>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</si>
  <si>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</si>
  <si>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</si>
  <si>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</si>
  <si>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</si>
  <si>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</si>
  <si>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</si>
  <si>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</si>
  <si>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</si>
  <si>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</si>
  <si>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</si>
  <si>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</si>
  <si>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</si>
  <si>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</si>
  <si>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</si>
  <si>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</si>
  <si>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</si>
  <si>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</si>
  <si>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</si>
  <si>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</si>
  <si>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</si>
  <si>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</si>
  <si>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</si>
  <si>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</si>
  <si>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</si>
  <si>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</si>
  <si>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</si>
  <si>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</si>
  <si>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</si>
  <si>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</si>
  <si>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</si>
  <si>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</si>
  <si>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</si>
  <si>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</si>
  <si>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</si>
  <si>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</si>
  <si>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</si>
  <si>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</si>
  <si>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</si>
  <si>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</si>
  <si>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</si>
  <si>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</si>
  <si>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</si>
  <si>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</si>
  <si>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</si>
  <si>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</si>
  <si>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</si>
  <si>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</si>
  <si>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</si>
  <si>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</si>
  <si>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</si>
  <si>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</si>
  <si>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</si>
  <si>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</si>
  <si>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</si>
  <si>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</si>
  <si>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</si>
  <si>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</si>
  <si>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</si>
  <si>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</si>
  <si>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</si>
  <si>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</si>
  <si>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</si>
  <si>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</si>
  <si>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</si>
  <si>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</si>
  <si>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</si>
  <si>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</si>
  <si>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</si>
  <si>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</si>
  <si>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</si>
  <si>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</si>
  <si>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</si>
  <si>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</si>
  <si>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</si>
  <si>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</si>
  <si>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</si>
  <si>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(Enter Date Adopted)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</si>
  <si>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</si>
  <si>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</si>
  <si>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</si>
  <si>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</si>
  <si>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</si>
  <si>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</si>
  <si>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</si>
  <si>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</si>
  <si>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</si>
  <si>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</si>
  <si>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</si>
  <si>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</si>
  <si>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</si>
  <si>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</si>
  <si>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</si>
  <si>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</si>
  <si>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</si>
  <si>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005-904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</si>
</sst>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2190</v>
      </c>
    </row>
    <row r="2" spans="1:13" ht="15.75">
      <c r="A2" s="129"/>
    </row>
    <row r="3" spans="1:13" ht="15.75" customHeight="1">
      <c r="A3" s="130" t="s">
        <v>2191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2192</v>
      </c>
    </row>
    <row r="8" spans="1:13" s="131" customFormat="1" ht="15.75">
      <c r="A8" s="130" t="s">
        <v>2193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2181</v>
      </c>
    </row>
    <row r="29" spans="1:13" ht="15.75">
      <c r="A29" s="130" t="s">
        <v>1266</v>
      </c>
    </row>
    <row r="30" spans="1:13">
      <c r="A30" s="177" t="s">
        <v>2180</v>
      </c>
    </row>
    <row r="31" spans="1:13" ht="15.75">
      <c r="A31" s="130" t="s">
        <v>2182</v>
      </c>
    </row>
    <row r="33" spans="1:1" ht="15.75">
      <c r="A33" s="130" t="s">
        <v>2183</v>
      </c>
    </row>
    <row r="34" spans="1:1" ht="15.75">
      <c r="A34" s="130" t="s">
        <v>1266</v>
      </c>
    </row>
    <row r="35" spans="1:1">
      <c r="A35" s="177" t="s">
        <v>2184</v>
      </c>
    </row>
    <row r="36" spans="1:1" ht="15.75">
      <c r="A36" s="130" t="s">
        <v>2185</v>
      </c>
    </row>
    <row r="38" spans="1:1" ht="15.75">
      <c r="A38" s="130" t="s">
        <v>2186</v>
      </c>
    </row>
    <row r="39" spans="1:1" ht="15.75">
      <c r="A39" s="130" t="s">
        <v>1266</v>
      </c>
    </row>
    <row r="40" spans="1:1">
      <c r="A40" s="177" t="s">
        <v>2187</v>
      </c>
    </row>
    <row r="41" spans="1:1" ht="15.75">
      <c r="A41" s="130" t="s">
        <v>2189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opLeftCell="A7" zoomScaleNormal="100" workbookViewId="0">
      <selection activeCell="I11" sqref="I11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WINDTHORST ISD</v>
      </c>
      <c r="C1" s="135"/>
    </row>
    <row r="2" spans="1:16">
      <c r="A2" s="107" t="s">
        <v>1268</v>
      </c>
      <c r="B2" s="175" t="s">
        <v>2197</v>
      </c>
      <c r="C2" s="136" t="s">
        <v>1264</v>
      </c>
    </row>
    <row r="3" spans="1:16">
      <c r="A3" s="73" t="s">
        <v>1269</v>
      </c>
      <c r="B3" s="176" t="s">
        <v>2179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2188</v>
      </c>
      <c r="E6" s="83"/>
      <c r="F6" s="82" t="s">
        <v>2194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478.82100000000003</v>
      </c>
      <c r="E9" s="151"/>
      <c r="F9" s="103">
        <v>484.89299999999997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3412787</v>
      </c>
      <c r="E11" s="152"/>
      <c r="F11" s="2">
        <v>3717390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48167</v>
      </c>
      <c r="E12" s="152"/>
      <c r="F12" s="2">
        <v>48638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22890</v>
      </c>
      <c r="E13" s="152"/>
      <c r="F13" s="2">
        <v>22890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0</v>
      </c>
      <c r="E14" s="152"/>
      <c r="F14" s="2">
        <v>0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360209</v>
      </c>
      <c r="E15" s="152"/>
      <c r="F15" s="2">
        <v>321471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6604</v>
      </c>
      <c r="E16" s="152"/>
      <c r="F16" s="2">
        <v>69404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86845</v>
      </c>
      <c r="E18" s="152"/>
      <c r="F18" s="2">
        <v>83297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480233</v>
      </c>
      <c r="E19" s="152"/>
      <c r="F19" s="2">
        <v>513136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237840</v>
      </c>
      <c r="E20" s="152"/>
      <c r="F20" s="2">
        <v>250673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463458</v>
      </c>
      <c r="E21" s="152"/>
      <c r="F21" s="2">
        <v>453789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525088</v>
      </c>
      <c r="E22" s="152"/>
      <c r="F22" s="2">
        <v>527487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1500</v>
      </c>
      <c r="E23" s="152"/>
      <c r="F23" s="2">
        <v>1500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1000</v>
      </c>
      <c r="E24" s="152"/>
      <c r="F24" s="2">
        <v>1000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856831</v>
      </c>
      <c r="E25" s="152"/>
      <c r="F25" s="2">
        <v>802475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123865</v>
      </c>
      <c r="E26" s="152"/>
      <c r="F26" s="2">
        <v>128041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24125</v>
      </c>
      <c r="E27" s="152"/>
      <c r="F27" s="2">
        <v>107675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350</v>
      </c>
      <c r="E28" s="152"/>
      <c r="F28" s="2">
        <v>350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145000</v>
      </c>
      <c r="E29" s="152"/>
      <c r="F29" s="2">
        <v>35000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23300</v>
      </c>
      <c r="E30" s="152"/>
      <c r="F30" s="2">
        <v>131050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1000</v>
      </c>
      <c r="E31" s="152"/>
      <c r="F31" s="2">
        <v>1000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77363</v>
      </c>
      <c r="E35" s="152"/>
      <c r="F35" s="2">
        <v>91752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36000</v>
      </c>
      <c r="E40" s="153"/>
      <c r="F40" s="2">
        <v>40000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view="pageBreakPreview" topLeftCell="A3" zoomScale="60" zoomScaleNormal="100" workbookViewId="0">
      <selection activeCell="J6" sqref="J6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WINDTHORST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3412787</v>
      </c>
      <c r="E5" s="26">
        <f>D5/'Data Entry_Web Posting'!D$9</f>
        <v>7127.4797888981475</v>
      </c>
      <c r="F5" s="23"/>
      <c r="G5" s="27">
        <v>11</v>
      </c>
      <c r="H5" s="28" t="s">
        <v>1225</v>
      </c>
      <c r="I5" s="29">
        <f>'Data Entry_Web Posting'!F11</f>
        <v>3717390</v>
      </c>
      <c r="J5" s="29">
        <f>I5/'Data Entry_Web Posting'!F$9</f>
        <v>7666.4130024562128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48167</v>
      </c>
      <c r="E6" s="26">
        <f>D6/'Data Entry_Web Posting'!D$9</f>
        <v>100.59500314313699</v>
      </c>
      <c r="F6" s="23"/>
      <c r="G6" s="27">
        <v>12</v>
      </c>
      <c r="H6" s="28" t="s">
        <v>1201</v>
      </c>
      <c r="I6" s="29">
        <f>'Data Entry_Web Posting'!F12</f>
        <v>48638</v>
      </c>
      <c r="J6" s="29">
        <f>I6/'Data Entry_Web Posting'!F$9</f>
        <v>100.30666559426513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22890</v>
      </c>
      <c r="E7" s="26">
        <f>D7/'Data Entry_Web Posting'!D$9</f>
        <v>47.804920836805401</v>
      </c>
      <c r="F7" s="23"/>
      <c r="G7" s="27">
        <v>13</v>
      </c>
      <c r="H7" s="28" t="s">
        <v>1202</v>
      </c>
      <c r="I7" s="29">
        <f>'Data Entry_Web Posting'!F13</f>
        <v>22890</v>
      </c>
      <c r="J7" s="29">
        <f>I7/'Data Entry_Web Posting'!F$9</f>
        <v>47.206290872419281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3483844</v>
      </c>
      <c r="E9" s="41">
        <f>SUM(E5:E8)</f>
        <v>7275.8797128780898</v>
      </c>
      <c r="F9" s="23"/>
      <c r="G9" s="42"/>
      <c r="H9" s="43" t="s">
        <v>1200</v>
      </c>
      <c r="I9" s="44">
        <f>SUM(I5:I8)</f>
        <v>3788918</v>
      </c>
      <c r="J9" s="44">
        <f>SUM(J5:J8)</f>
        <v>7813.9259589228968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1228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360209</v>
      </c>
      <c r="E13" s="26">
        <f>D13/'Data Entry_Web Posting'!D$9</f>
        <v>752.28321230689539</v>
      </c>
      <c r="F13" s="23"/>
      <c r="G13" s="27">
        <v>23</v>
      </c>
      <c r="H13" s="28" t="s">
        <v>1229</v>
      </c>
      <c r="I13" s="29">
        <f>'Data Entry_Web Posting'!F15</f>
        <v>321471</v>
      </c>
      <c r="J13" s="29">
        <f>I13/'Data Entry_Web Posting'!F$9</f>
        <v>662.9730682851681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6604</v>
      </c>
      <c r="E14" s="26">
        <f>D14/'Data Entry_Web Posting'!D$9</f>
        <v>13.792210450251764</v>
      </c>
      <c r="F14" s="23"/>
      <c r="G14" s="27">
        <v>31</v>
      </c>
      <c r="H14" s="28" t="s">
        <v>1217</v>
      </c>
      <c r="I14" s="29">
        <f>'Data Entry_Web Posting'!F16</f>
        <v>69404</v>
      </c>
      <c r="J14" s="29">
        <f>I14/'Data Entry_Web Posting'!F$9</f>
        <v>143.13260863736949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86845</v>
      </c>
      <c r="E16" s="26">
        <f>D16/'Data Entry_Web Posting'!D$9</f>
        <v>181.37257973230078</v>
      </c>
      <c r="F16" s="23"/>
      <c r="G16" s="27">
        <v>33</v>
      </c>
      <c r="H16" s="28" t="s">
        <v>1232</v>
      </c>
      <c r="I16" s="29">
        <f>'Data Entry_Web Posting'!F18</f>
        <v>83297</v>
      </c>
      <c r="J16" s="29">
        <f>I16/'Data Entry_Web Posting'!F$9</f>
        <v>171.78429055482346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463458</v>
      </c>
      <c r="E17" s="35">
        <f>D17/'Data Entry_Web Posting'!D$9</f>
        <v>967.91494107401297</v>
      </c>
      <c r="F17" s="23"/>
      <c r="G17" s="36">
        <v>36</v>
      </c>
      <c r="H17" s="37" t="s">
        <v>1203</v>
      </c>
      <c r="I17" s="38">
        <f>'Data Entry_Web Posting'!F21</f>
        <v>453789</v>
      </c>
      <c r="J17" s="38">
        <f>I17/'Data Entry_Web Posting'!F$9</f>
        <v>935.85388941477811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917116</v>
      </c>
      <c r="E18" s="41">
        <f>SUM(E12:E17)</f>
        <v>1915.3629435634609</v>
      </c>
      <c r="F18" s="23"/>
      <c r="G18" s="42"/>
      <c r="H18" s="43" t="s">
        <v>1270</v>
      </c>
      <c r="I18" s="44">
        <f>SUM(I12:I17)</f>
        <v>927961</v>
      </c>
      <c r="J18" s="44">
        <f>SUM(J12:J17)</f>
        <v>1913.7438568921391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525088</v>
      </c>
      <c r="E21" s="26">
        <f>D21/'Data Entry_Web Posting'!D$9</f>
        <v>1096.6269232134764</v>
      </c>
      <c r="F21" s="23"/>
      <c r="G21" s="49">
        <v>41</v>
      </c>
      <c r="H21" s="28" t="s">
        <v>1236</v>
      </c>
      <c r="I21" s="29">
        <f>'Data Entry_Web Posting'!F22</f>
        <v>527487</v>
      </c>
      <c r="J21" s="29">
        <f>I21/'Data Entry_Web Posting'!F$9</f>
        <v>1087.8420600008662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1500</v>
      </c>
      <c r="E22" s="167">
        <f>D22/'Data Entry_Web Posting'!D$9</f>
        <v>3.1326946813109697</v>
      </c>
      <c r="F22" s="168"/>
      <c r="G22" s="169" t="s">
        <v>2171</v>
      </c>
      <c r="H22" s="170" t="s">
        <v>2162</v>
      </c>
      <c r="I22" s="171">
        <f>'Data Entry_Web Posting'!F23</f>
        <v>1500</v>
      </c>
      <c r="J22" s="172">
        <f>I22/'Data Entry_Web Posting'!F$9</f>
        <v>3.0934659811546052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1000</v>
      </c>
      <c r="E23" s="167">
        <f>D23/'Data Entry_Web Posting'!D$9</f>
        <v>2.0884631208739801</v>
      </c>
      <c r="F23" s="142"/>
      <c r="G23" s="169" t="s">
        <v>2172</v>
      </c>
      <c r="H23" s="149" t="s">
        <v>2178</v>
      </c>
      <c r="I23" s="164">
        <f>'Data Entry_Web Posting'!F24</f>
        <v>1000</v>
      </c>
      <c r="J23" s="172">
        <f>I23/'Data Entry_Web Posting'!F$9</f>
        <v>2.0623106541030705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527588</v>
      </c>
      <c r="E24" s="41">
        <f>SUM(E21:E23)</f>
        <v>1101.8480810156614</v>
      </c>
      <c r="F24" s="23"/>
      <c r="G24" s="55"/>
      <c r="H24" s="43" t="s">
        <v>1200</v>
      </c>
      <c r="I24" s="44">
        <f>SUM(I19:I23)</f>
        <v>529987</v>
      </c>
      <c r="J24" s="44">
        <f>SUM(J21:J23)</f>
        <v>1092.997836636124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856831</v>
      </c>
      <c r="E26" s="26">
        <f>D26/'Data Entry_Web Posting'!D$9</f>
        <v>1789.4599443215732</v>
      </c>
      <c r="F26" s="23"/>
      <c r="G26" s="49">
        <v>51</v>
      </c>
      <c r="H26" s="28" t="s">
        <v>1205</v>
      </c>
      <c r="I26" s="29">
        <f>'Data Entry_Web Posting'!F25</f>
        <v>802475</v>
      </c>
      <c r="J26" s="29">
        <f>I26/'Data Entry_Web Posting'!F$9</f>
        <v>1654.9527421513612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123865</v>
      </c>
      <c r="E27" s="26">
        <f>D27/'Data Entry_Web Posting'!D$9</f>
        <v>258.68748446705553</v>
      </c>
      <c r="F27" s="23"/>
      <c r="G27" s="49">
        <v>52</v>
      </c>
      <c r="H27" s="28" t="s">
        <v>1206</v>
      </c>
      <c r="I27" s="29">
        <f>'Data Entry_Web Posting'!F26</f>
        <v>128041</v>
      </c>
      <c r="J27" s="29">
        <f>I27/'Data Entry_Web Posting'!F$9</f>
        <v>264.0603184620112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24125</v>
      </c>
      <c r="E28" s="26">
        <f>D28/'Data Entry_Web Posting'!D$9</f>
        <v>50.384172791084765</v>
      </c>
      <c r="F28" s="23"/>
      <c r="G28" s="49">
        <v>53</v>
      </c>
      <c r="H28" s="28" t="s">
        <v>1207</v>
      </c>
      <c r="I28" s="29">
        <f>'Data Entry_Web Posting'!F27</f>
        <v>107675</v>
      </c>
      <c r="J28" s="29">
        <f>I28/'Data Entry_Web Posting'!F$9</f>
        <v>222.05929968054809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480233</v>
      </c>
      <c r="E29" s="26">
        <f>D29/'Data Entry_Web Posting'!D$9</f>
        <v>1002.948909926674</v>
      </c>
      <c r="F29" s="23"/>
      <c r="G29" s="49">
        <v>34</v>
      </c>
      <c r="H29" s="28" t="s">
        <v>1208</v>
      </c>
      <c r="I29" s="29">
        <f>'Data Entry_Web Posting'!F19</f>
        <v>513136</v>
      </c>
      <c r="J29" s="29">
        <f>I29/'Data Entry_Web Posting'!F$9</f>
        <v>1058.2458398038332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237840</v>
      </c>
      <c r="E30" s="35">
        <f>D30/'Data Entry_Web Posting'!D$9</f>
        <v>496.72006866866741</v>
      </c>
      <c r="F30" s="23"/>
      <c r="G30" s="54">
        <v>35</v>
      </c>
      <c r="H30" s="37" t="s">
        <v>1234</v>
      </c>
      <c r="I30" s="38">
        <f>'Data Entry_Web Posting'!F20</f>
        <v>250673</v>
      </c>
      <c r="J30" s="38">
        <f>I30/'Data Entry_Web Posting'!F$9</f>
        <v>516.96559859597892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1722894</v>
      </c>
      <c r="E31" s="41">
        <f>SUM(E26:E30)</f>
        <v>3598.2005801750547</v>
      </c>
      <c r="F31" s="23"/>
      <c r="G31" s="55"/>
      <c r="H31" s="43" t="s">
        <v>1200</v>
      </c>
      <c r="I31" s="44">
        <f>SUM(I26:I30)</f>
        <v>1802000</v>
      </c>
      <c r="J31" s="44">
        <f>SUM(J26:J30)</f>
        <v>3716.2837986937329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169300</v>
      </c>
      <c r="E34" s="26">
        <f>D34/'Data Entry_Web Posting'!D$9</f>
        <v>353.57680636396481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167050</v>
      </c>
      <c r="J34" s="29">
        <f>I34/'Data Entry_Web Posting'!F$9</f>
        <v>344.5089947679179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350</v>
      </c>
      <c r="E37" s="26">
        <f>D37/'Data Entry_Web Posting'!D$9</f>
        <v>0.73096209230589293</v>
      </c>
      <c r="F37" s="23"/>
      <c r="G37" s="49">
        <v>61</v>
      </c>
      <c r="H37" s="28" t="s">
        <v>1211</v>
      </c>
      <c r="I37" s="29">
        <f>'Data Entry_Web Posting'!F28</f>
        <v>350</v>
      </c>
      <c r="J37" s="29">
        <f>I37/'Data Entry_Web Posting'!F$9</f>
        <v>0.72180872893607462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77363</v>
      </c>
      <c r="E41" s="26">
        <f>D41/'Data Entry_Web Posting'!D$9</f>
        <v>161.56977242017371</v>
      </c>
      <c r="F41" s="23"/>
      <c r="G41" s="49">
        <v>93</v>
      </c>
      <c r="H41" s="28" t="s">
        <v>1214</v>
      </c>
      <c r="I41" s="29">
        <f>'Data Entry_Web Posting'!F35</f>
        <v>91752</v>
      </c>
      <c r="J41" s="29">
        <f>I41/'Data Entry_Web Posting'!F$9</f>
        <v>189.22112713526491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36000</v>
      </c>
      <c r="E43" s="145">
        <f>D43/'Data Entry_Web Posting'!D$9</f>
        <v>75.184672351463277</v>
      </c>
      <c r="F43" s="146"/>
      <c r="G43" s="173">
        <v>99</v>
      </c>
      <c r="H43" s="147" t="s">
        <v>1219</v>
      </c>
      <c r="I43" s="148">
        <f>'Data Entry_Web Posting'!F40</f>
        <v>40000</v>
      </c>
      <c r="J43" s="148">
        <f>I43/'Data Entry_Web Posting'!F$9</f>
        <v>82.492426164122804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113713</v>
      </c>
      <c r="E44" s="58">
        <f>SUM(E37:E43)</f>
        <v>237.4854068639429</v>
      </c>
      <c r="F44" s="23"/>
      <c r="G44" s="59"/>
      <c r="H44" s="163" t="s">
        <v>1200</v>
      </c>
      <c r="I44" s="162">
        <f>SUM(I37:I43)</f>
        <v>132102</v>
      </c>
      <c r="J44" s="162">
        <f>SUM(J37:J43)</f>
        <v>272.43536202832377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" right="0.7" top="0.75" bottom="0.75" header="0.3" footer="0.3"/>
  <pageSetup scale="54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005-904</v>
      </c>
      <c r="B2" s="48" t="str">
        <f>LOOKUP(A2,A6:A1038,B6:B1038)</f>
        <v>WINDTHORST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Juhree Vaughn</cp:lastModifiedBy>
  <cp:lastPrinted>2023-08-16T14:07:47Z</cp:lastPrinted>
  <dcterms:created xsi:type="dcterms:W3CDTF">2006-07-19T19:41:45Z</dcterms:created>
  <dcterms:modified xsi:type="dcterms:W3CDTF">2023-08-16T14:07:50Z</dcterms:modified>
</cp:coreProperties>
</file>